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N:\Daglig Leder\Egen Pensjonskonto - prosjekt 2020\"/>
    </mc:Choice>
  </mc:AlternateContent>
  <xr:revisionPtr revIDLastSave="0" documentId="13_ncr:1_{9199B8CD-5624-4819-A72E-93EC6D0853A1}" xr6:coauthVersionLast="36" xr6:coauthVersionMax="36" xr10:uidLastSave="{00000000-0000-0000-0000-000000000000}"/>
  <bookViews>
    <workbookView xWindow="0" yWindow="0" windowWidth="28800" windowHeight="14025" xr2:uid="{3AFCD82B-BE3A-4D42-A812-123E36893D06}"/>
  </bookViews>
  <sheets>
    <sheet name="Ark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D6" i="1" s="1"/>
  <c r="E5" i="1"/>
  <c r="E8" i="1" s="1"/>
  <c r="D8" i="1" s="1"/>
  <c r="C34" i="1"/>
  <c r="E33" i="1"/>
  <c r="D33" i="1"/>
  <c r="C33" i="1"/>
  <c r="C32" i="1"/>
  <c r="C30" i="1"/>
  <c r="C29" i="1"/>
  <c r="C28" i="1"/>
  <c r="C27" i="1"/>
  <c r="C26" i="1"/>
  <c r="C25" i="1"/>
  <c r="E24" i="1"/>
  <c r="D24" i="1"/>
  <c r="C24" i="1"/>
  <c r="E7" i="1" l="1"/>
  <c r="D7" i="1" s="1"/>
  <c r="D5" i="1" s="1"/>
  <c r="D9" i="1" s="1"/>
  <c r="C9" i="1" s="1"/>
  <c r="C12" i="1" l="1"/>
</calcChain>
</file>

<file path=xl/sharedStrings.xml><?xml version="1.0" encoding="utf-8"?>
<sst xmlns="http://schemas.openxmlformats.org/spreadsheetml/2006/main" count="28" uniqueCount="27">
  <si>
    <t>For beregning av arbeidsgivers årlige innbetaling på din Innskuddspensjon</t>
  </si>
  <si>
    <t>Variabler (dette må du vite om)</t>
  </si>
  <si>
    <t>Din pensjons-innbetaling per år</t>
  </si>
  <si>
    <t>Beregningsgrunnlag for årlig innbetaling</t>
  </si>
  <si>
    <t>Månedlig innbetaling (cirka)</t>
  </si>
  <si>
    <t>Antall år med nesten lik innbetaling:</t>
  </si>
  <si>
    <t>Antatt saldo (uten avkastning)</t>
  </si>
  <si>
    <t>Avkastning kommer i tillegg/fratrekk avhengig av hvordan din pensjon er investert. Dette skal arbeidsgiver oppgi. Eventuelt finner du lett ut av det ved å logge deg inn hos pensjonsleverandøren (bruk av Bank ID). Vet du ikke hvem pensjonsleverandøren er, kan du selv se dette på www.dinpensjon.no</t>
  </si>
  <si>
    <t>Yrkesgrupper med innskuddspensjon</t>
  </si>
  <si>
    <t>menn</t>
  </si>
  <si>
    <t>kvinner</t>
  </si>
  <si>
    <t>Gjennomsnittslønn privat + off foretak</t>
  </si>
  <si>
    <t>gjennomsnittslønn akademiske yrker</t>
  </si>
  <si>
    <t>gjennomsnittslønn industri</t>
  </si>
  <si>
    <t>gjennomsnittslønn kontor</t>
  </si>
  <si>
    <t>gjennomsnittslønn håndverkere</t>
  </si>
  <si>
    <t>gjennomsnittslønn bønder og fiskere</t>
  </si>
  <si>
    <t>gjennomsnittslønn overnatting/servering</t>
  </si>
  <si>
    <t>Gjennomsnittslønn alle sektorer</t>
  </si>
  <si>
    <t>gjennomsnittslønn kommuner</t>
  </si>
  <si>
    <t>Fyll inn</t>
  </si>
  <si>
    <t>Din årslønn</t>
  </si>
  <si>
    <t>% sats 0-1G (fyll inn hvis fra første krone)</t>
  </si>
  <si>
    <t>% sats 1G til 12G (mellom 2-7%)</t>
  </si>
  <si>
    <t>% sats 7,1 G til 12 G (max 18,1%)</t>
  </si>
  <si>
    <t>Merk at hvis du slutter i en bedrift med Innskuddspensjon, er fortsatt beløpet din fremtidige pensjon. Innskuddspensjonen innbetalt døpes om til noe som kalles Pensjonskapitalbevis. Du kan selv bestemme hvordan disse Pensjonskapitalbevisene er investert. Logg deg inn hos pensjonsleverandøren og sjekk saldo, utvikling og gjør eventuelle justeringer i investeringene</t>
  </si>
  <si>
    <t>Forbehold: Dette regnearket er laget som et hjelpeark for å motivere deg til å sjekke hva nåværende arbeidsgiver betaler i innskuddspensjon og hva det kan bety for din fremtidige pensjon. Formlene er enkle og det kan forekomme feil. Bruk derfor pensjonsleverandørers nettsider for å ære 100% sikker eller sjekk www.dinpensjon.no
Merk at 1G er kr 99.858 kr. Dette endrer seg hvert år i 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</si>
</sst>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color theme="0"/>
      <name val="Calibri"/>
      <family val="2"/>
      <scheme val="minor"/>
    </font>
    <font>
      <sz val="11"/>
      <color theme="0" tint="-0.499984740745262"/>
      <name val="Calibri"/>
      <family val="2"/>
      <scheme val="minor"/>
    </font>
    <font>
      <i/>
      <sz val="11"/>
      <color theme="1"/>
      <name val="Calibri"/>
      <family val="2"/>
      <scheme val="minor"/>
    </font>
  </fonts>
  <fills count="10">
    <fill>
      <patternFill patternType="none"/>
    </fill>
    <fill>
      <patternFill patternType="gray125"/>
    </fill>
    <fill>
      <patternFill patternType="solid">
        <fgColor theme="9" tint="-0.49998474074526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89"/>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s>
  <borders count="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5" fillId="2" borderId="0" xfId="0" applyFont="1" applyFill="1"/>
    <xf numFmtId="0" fontId="0" fillId="0" borderId="0" xfId="0" applyAlignment="1">
      <alignment wrapText="1"/>
    </xf>
    <xf numFmtId="0" fontId="3" fillId="3" borderId="0" xfId="0" applyFont="1" applyFill="1" applyAlignment="1">
      <alignment wrapText="1"/>
    </xf>
    <xf numFmtId="0" fontId="3" fillId="4" borderId="0" xfId="0" applyFont="1" applyFill="1" applyAlignment="1">
      <alignment horizontal="center" wrapText="1"/>
    </xf>
    <xf numFmtId="0" fontId="6" fillId="5" borderId="0" xfId="0" applyFont="1" applyFill="1" applyAlignment="1">
      <alignment horizontal="right" wrapText="1"/>
    </xf>
    <xf numFmtId="164" fontId="6" fillId="5" borderId="0" xfId="1" applyNumberFormat="1" applyFont="1" applyFill="1"/>
    <xf numFmtId="164" fontId="0" fillId="0" borderId="0" xfId="1" applyNumberFormat="1" applyFont="1"/>
    <xf numFmtId="164" fontId="0" fillId="7" borderId="0" xfId="0" applyNumberFormat="1" applyFill="1" applyAlignment="1"/>
    <xf numFmtId="0" fontId="4" fillId="2" borderId="0" xfId="0" applyFont="1" applyFill="1"/>
    <xf numFmtId="10" fontId="4" fillId="2" borderId="0" xfId="2" applyNumberFormat="1" applyFont="1" applyFill="1" applyAlignment="1">
      <alignment horizontal="center"/>
    </xf>
    <xf numFmtId="164" fontId="4" fillId="2" borderId="0" xfId="0" applyNumberFormat="1" applyFont="1" applyFill="1"/>
    <xf numFmtId="0" fontId="0" fillId="0" borderId="0" xfId="0" applyAlignment="1">
      <alignment horizontal="center"/>
    </xf>
    <xf numFmtId="0" fontId="0" fillId="6" borderId="0" xfId="0" applyFill="1"/>
    <xf numFmtId="0" fontId="0" fillId="6" borderId="0" xfId="0" applyFill="1" applyAlignment="1">
      <alignment horizontal="right"/>
    </xf>
    <xf numFmtId="164" fontId="4" fillId="2" borderId="0" xfId="0" applyNumberFormat="1" applyFont="1" applyFill="1" applyAlignment="1">
      <alignment horizontal="right"/>
    </xf>
    <xf numFmtId="0" fontId="0" fillId="3" borderId="0" xfId="0" applyFont="1" applyFill="1"/>
    <xf numFmtId="0" fontId="3" fillId="3" borderId="0" xfId="0" applyFont="1" applyFill="1"/>
    <xf numFmtId="164" fontId="3" fillId="0" borderId="0" xfId="1" applyNumberFormat="1" applyFont="1"/>
    <xf numFmtId="0" fontId="2" fillId="2" borderId="1" xfId="0" applyFont="1" applyFill="1" applyBorder="1" applyAlignment="1">
      <alignment horizontal="right" wrapText="1"/>
    </xf>
    <xf numFmtId="164" fontId="2" fillId="2" borderId="2" xfId="0" applyNumberFormat="1" applyFont="1" applyFill="1" applyBorder="1" applyAlignment="1"/>
    <xf numFmtId="0" fontId="7" fillId="0" borderId="0" xfId="0" applyFont="1" applyAlignment="1">
      <alignment horizontal="left" wrapText="1"/>
    </xf>
    <xf numFmtId="0" fontId="0" fillId="9" borderId="0" xfId="0" applyFill="1" applyAlignment="1">
      <alignment horizontal="left" wrapText="1"/>
    </xf>
    <xf numFmtId="0" fontId="7" fillId="0" borderId="0" xfId="0" applyFont="1" applyAlignment="1">
      <alignment horizontal="center" wrapText="1"/>
    </xf>
    <xf numFmtId="164" fontId="0" fillId="8" borderId="0" xfId="1" applyNumberFormat="1" applyFont="1" applyFill="1" applyAlignment="1" applyProtection="1">
      <alignment horizontal="center"/>
      <protection locked="0"/>
    </xf>
    <xf numFmtId="10" fontId="0" fillId="8" borderId="0" xfId="2" applyNumberFormat="1" applyFont="1" applyFill="1" applyAlignment="1" applyProtection="1">
      <alignment horizontal="center"/>
      <protection locked="0"/>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FE0F-229F-4197-A56E-0E6F61DBD8F0}">
  <dimension ref="B3:E39"/>
  <sheetViews>
    <sheetView tabSelected="1" workbookViewId="0">
      <selection activeCell="C5" sqref="C5"/>
    </sheetView>
  </sheetViews>
  <sheetFormatPr baseColWidth="10" defaultRowHeight="15" x14ac:dyDescent="0.25"/>
  <cols>
    <col min="2" max="2" width="38.7109375" customWidth="1"/>
    <col min="3" max="3" width="21.140625" customWidth="1"/>
    <col min="4" max="4" width="27" customWidth="1"/>
    <col min="5" max="5" width="21.140625" customWidth="1"/>
    <col min="6" max="6" width="15.85546875" customWidth="1"/>
  </cols>
  <sheetData>
    <row r="3" spans="2:5" ht="21.75" thickBot="1" x14ac:dyDescent="0.4">
      <c r="B3" s="1" t="s">
        <v>0</v>
      </c>
      <c r="C3" s="1"/>
      <c r="D3" s="1"/>
      <c r="E3" s="1"/>
    </row>
    <row r="4" spans="2:5" s="2" customFormat="1" ht="35.25" customHeight="1" x14ac:dyDescent="0.25">
      <c r="B4" s="3" t="s">
        <v>1</v>
      </c>
      <c r="C4" s="4" t="s">
        <v>20</v>
      </c>
      <c r="D4" s="19" t="s">
        <v>2</v>
      </c>
      <c r="E4" s="5" t="s">
        <v>3</v>
      </c>
    </row>
    <row r="5" spans="2:5" ht="15.75" thickBot="1" x14ac:dyDescent="0.3">
      <c r="B5" s="16" t="s">
        <v>21</v>
      </c>
      <c r="C5" s="24">
        <v>500000</v>
      </c>
      <c r="D5" s="20">
        <f>SUM(D6:D8)</f>
        <v>8002.84</v>
      </c>
      <c r="E5" s="6">
        <f>(IF(C5&gt;1198296,1198296,C5))</f>
        <v>500000</v>
      </c>
    </row>
    <row r="6" spans="2:5" x14ac:dyDescent="0.25">
      <c r="B6" s="16" t="s">
        <v>22</v>
      </c>
      <c r="C6" s="25">
        <v>0</v>
      </c>
      <c r="D6" s="8">
        <f>E6*C6</f>
        <v>0</v>
      </c>
      <c r="E6" s="6">
        <f>(IF(C6&gt;0,99858,0))</f>
        <v>0</v>
      </c>
    </row>
    <row r="7" spans="2:5" x14ac:dyDescent="0.25">
      <c r="B7" s="16" t="s">
        <v>23</v>
      </c>
      <c r="C7" s="25">
        <v>0.02</v>
      </c>
      <c r="D7" s="8">
        <f>E7*C7</f>
        <v>8002.84</v>
      </c>
      <c r="E7" s="6">
        <f>(IF(E5&gt;99858,(E5-99858),0))</f>
        <v>400142</v>
      </c>
    </row>
    <row r="8" spans="2:5" x14ac:dyDescent="0.25">
      <c r="B8" s="16" t="s">
        <v>24</v>
      </c>
      <c r="C8" s="25">
        <v>0</v>
      </c>
      <c r="D8" s="8">
        <f>E8*C8</f>
        <v>0</v>
      </c>
      <c r="E8" s="6">
        <f>(IF(E5&gt;(7.1*99858),(E5-(7.1*99858)),0))</f>
        <v>0</v>
      </c>
    </row>
    <row r="9" spans="2:5" x14ac:dyDescent="0.25">
      <c r="B9" s="9" t="s">
        <v>4</v>
      </c>
      <c r="C9" s="10">
        <f>(D9/(C5/12))</f>
        <v>1.6005680000000001E-2</v>
      </c>
      <c r="D9" s="11">
        <f>D5/12</f>
        <v>666.90333333333331</v>
      </c>
      <c r="E9" s="9"/>
    </row>
    <row r="10" spans="2:5" x14ac:dyDescent="0.25">
      <c r="C10" s="12"/>
    </row>
    <row r="11" spans="2:5" x14ac:dyDescent="0.25">
      <c r="B11" s="13" t="s">
        <v>5</v>
      </c>
      <c r="C11" s="14">
        <v>1</v>
      </c>
    </row>
    <row r="12" spans="2:5" x14ac:dyDescent="0.25">
      <c r="B12" s="9" t="s">
        <v>6</v>
      </c>
      <c r="C12" s="15">
        <f>C11*D5</f>
        <v>8002.84</v>
      </c>
    </row>
    <row r="13" spans="2:5" x14ac:dyDescent="0.25">
      <c r="B13" s="21" t="s">
        <v>7</v>
      </c>
      <c r="C13" s="21"/>
      <c r="D13" s="21"/>
      <c r="E13" s="21"/>
    </row>
    <row r="14" spans="2:5" x14ac:dyDescent="0.25">
      <c r="B14" s="21"/>
      <c r="C14" s="21"/>
      <c r="D14" s="21"/>
      <c r="E14" s="21"/>
    </row>
    <row r="15" spans="2:5" x14ac:dyDescent="0.25">
      <c r="B15" s="21"/>
      <c r="C15" s="21"/>
      <c r="D15" s="21"/>
      <c r="E15" s="21"/>
    </row>
    <row r="16" spans="2:5" x14ac:dyDescent="0.25">
      <c r="C16" s="12"/>
    </row>
    <row r="17" spans="2:5" x14ac:dyDescent="0.25">
      <c r="C17" s="12"/>
    </row>
    <row r="18" spans="2:5" x14ac:dyDescent="0.25">
      <c r="B18" s="22" t="s">
        <v>25</v>
      </c>
      <c r="C18" s="22"/>
      <c r="D18" s="22"/>
      <c r="E18" s="22"/>
    </row>
    <row r="19" spans="2:5" x14ac:dyDescent="0.25">
      <c r="B19" s="22"/>
      <c r="C19" s="22"/>
      <c r="D19" s="22"/>
      <c r="E19" s="22"/>
    </row>
    <row r="20" spans="2:5" ht="28.5" customHeight="1" x14ac:dyDescent="0.25">
      <c r="B20" s="22"/>
      <c r="C20" s="22"/>
      <c r="D20" s="22"/>
      <c r="E20" s="22"/>
    </row>
    <row r="21" spans="2:5" x14ac:dyDescent="0.25">
      <c r="C21" s="12"/>
    </row>
    <row r="22" spans="2:5" x14ac:dyDescent="0.25">
      <c r="C22" s="12"/>
    </row>
    <row r="23" spans="2:5" x14ac:dyDescent="0.25">
      <c r="B23" s="16" t="s">
        <v>8</v>
      </c>
      <c r="D23" t="s">
        <v>9</v>
      </c>
      <c r="E23" t="s">
        <v>10</v>
      </c>
    </row>
    <row r="24" spans="2:5" x14ac:dyDescent="0.25">
      <c r="B24" s="17" t="s">
        <v>11</v>
      </c>
      <c r="C24" s="18">
        <f>12*46130</f>
        <v>553560</v>
      </c>
      <c r="D24" s="18">
        <f>12*48460</f>
        <v>581520</v>
      </c>
      <c r="E24" s="18">
        <f>12*41490</f>
        <v>497880</v>
      </c>
    </row>
    <row r="25" spans="2:5" x14ac:dyDescent="0.25">
      <c r="B25" s="16" t="s">
        <v>12</v>
      </c>
      <c r="C25" s="7">
        <f>12*52360</f>
        <v>628320</v>
      </c>
    </row>
    <row r="26" spans="2:5" x14ac:dyDescent="0.25">
      <c r="B26" s="16" t="s">
        <v>13</v>
      </c>
      <c r="C26" s="7">
        <f>12*39030</f>
        <v>468360</v>
      </c>
    </row>
    <row r="27" spans="2:5" x14ac:dyDescent="0.25">
      <c r="B27" s="16" t="s">
        <v>14</v>
      </c>
      <c r="C27" s="7">
        <f>12*38590</f>
        <v>463080</v>
      </c>
    </row>
    <row r="28" spans="2:5" x14ac:dyDescent="0.25">
      <c r="B28" s="16" t="s">
        <v>15</v>
      </c>
      <c r="C28" s="7">
        <f>12*38270</f>
        <v>459240</v>
      </c>
    </row>
    <row r="29" spans="2:5" x14ac:dyDescent="0.25">
      <c r="B29" s="16" t="s">
        <v>16</v>
      </c>
      <c r="C29" s="7">
        <f>12*33940</f>
        <v>407280</v>
      </c>
    </row>
    <row r="30" spans="2:5" x14ac:dyDescent="0.25">
      <c r="B30" s="16" t="s">
        <v>17</v>
      </c>
      <c r="C30" s="7">
        <f>12*31300</f>
        <v>375600</v>
      </c>
    </row>
    <row r="32" spans="2:5" x14ac:dyDescent="0.25">
      <c r="B32" s="16" t="s">
        <v>18</v>
      </c>
      <c r="C32" s="7">
        <f>12*45610</f>
        <v>547320</v>
      </c>
    </row>
    <row r="33" spans="2:5" x14ac:dyDescent="0.25">
      <c r="B33" s="16" t="s">
        <v>19</v>
      </c>
      <c r="C33" s="7">
        <f>12*41540</f>
        <v>498480</v>
      </c>
      <c r="D33" s="7">
        <f>12*43460</f>
        <v>521520</v>
      </c>
      <c r="E33" s="7">
        <f>12*40880</f>
        <v>490560</v>
      </c>
    </row>
    <row r="34" spans="2:5" x14ac:dyDescent="0.25">
      <c r="B34" s="16" t="s">
        <v>18</v>
      </c>
      <c r="C34" s="7">
        <f>12*45610</f>
        <v>547320</v>
      </c>
    </row>
    <row r="38" spans="2:5" x14ac:dyDescent="0.25">
      <c r="B38" s="23" t="s">
        <v>26</v>
      </c>
      <c r="C38" s="23"/>
      <c r="D38" s="23"/>
      <c r="E38" s="23"/>
    </row>
    <row r="39" spans="2:5" ht="54" customHeight="1" x14ac:dyDescent="0.25">
      <c r="B39" s="23"/>
      <c r="C39" s="23"/>
      <c r="D39" s="23"/>
      <c r="E39" s="23"/>
    </row>
  </sheetData>
  <sheetProtection algorithmName="SHA-512" hashValue="ooLCnS6/gMQbreZA56Sblbxw1j7HE4awU/VmvXOgFqbYa++wKmWJKKeAqgUqhCZ+vMlIN+VZPbtktUMPTPgCNg==" saltValue="FCzvuXW+wGtWyVQJDQq80g==" spinCount="100000" sheet="1" objects="1" scenarios="1" selectLockedCells="1"/>
  <protectedRanges>
    <protectedRange sqref="C5:C8" name="Område1"/>
    <protectedRange sqref="C11" name="Område2"/>
  </protectedRanges>
  <mergeCells count="3">
    <mergeCell ref="B13:E15"/>
    <mergeCell ref="B18:E20"/>
    <mergeCell ref="B38:E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Skaug</dc:creator>
  <cp:lastModifiedBy>Kristin Skaug</cp:lastModifiedBy>
  <dcterms:created xsi:type="dcterms:W3CDTF">2020-01-28T10:21:20Z</dcterms:created>
  <dcterms:modified xsi:type="dcterms:W3CDTF">2020-01-28T10:40:33Z</dcterms:modified>
</cp:coreProperties>
</file>