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7"/>
  <workbookPr defaultThemeVersion="166925"/>
  <mc:AlternateContent xmlns:mc="http://schemas.openxmlformats.org/markup-compatibility/2006">
    <mc:Choice Requires="x15">
      <x15ac:absPath xmlns:x15ac="http://schemas.microsoft.com/office/spreadsheetml/2010/11/ac" url="N:\Team AksjeNorge\Børs ABC\"/>
    </mc:Choice>
  </mc:AlternateContent>
  <xr:revisionPtr revIDLastSave="0" documentId="13_ncr:1_{E6CE9590-BAB0-438E-9169-097FE89F2063}" xr6:coauthVersionLast="36" xr6:coauthVersionMax="36" xr10:uidLastSave="{00000000-0000-0000-0000-000000000000}"/>
  <workbookProtection workbookAlgorithmName="SHA-512" workbookHashValue="31kPETSGzdhKPu4PtHZEieiEmYFLA8oOw2w4Tk7kuU7G4iBbpUhiFWyP40iMscMqzIwV2Vwamo4t/6EPkFeMhQ==" workbookSaltValue="aIsPh9ekjlqdZ0EXs/pN3A==" workbookSpinCount="100000" lockStructure="1"/>
  <bookViews>
    <workbookView xWindow="0" yWindow="0" windowWidth="28800" windowHeight="14025" xr2:uid="{093105DA-945F-4E8B-9186-70944F44FB79}"/>
  </bookViews>
  <sheets>
    <sheet name="Budsjett"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1" l="1"/>
  <c r="E65" i="1"/>
  <c r="E43" i="1"/>
  <c r="E42" i="1"/>
  <c r="E41" i="1"/>
  <c r="E40" i="1"/>
  <c r="E35" i="1"/>
  <c r="E34" i="1"/>
  <c r="E33" i="1"/>
  <c r="E29" i="1"/>
  <c r="E30" i="1"/>
  <c r="E31" i="1"/>
  <c r="E32" i="1"/>
  <c r="E17" i="1"/>
  <c r="E19" i="1"/>
  <c r="E24" i="1"/>
  <c r="E23" i="1"/>
  <c r="E39" i="1"/>
  <c r="E37" i="1"/>
  <c r="C65" i="1"/>
  <c r="C67" i="1" s="1"/>
  <c r="E67" i="1" s="1"/>
  <c r="D57" i="1"/>
  <c r="C57" i="1"/>
  <c r="B57" i="1"/>
  <c r="H11" i="1" s="1"/>
  <c r="C44" i="1"/>
  <c r="B44" i="1"/>
  <c r="H10" i="1" s="1"/>
  <c r="C26" i="1"/>
  <c r="B26" i="1"/>
  <c r="H9" i="1" s="1"/>
  <c r="C10" i="1"/>
  <c r="B10" i="1"/>
  <c r="E52" i="1" s="1"/>
  <c r="F65" i="1" l="1"/>
  <c r="E54" i="1"/>
  <c r="E51" i="1"/>
  <c r="E55" i="1"/>
  <c r="B46" i="1"/>
  <c r="C46" i="1" s="1"/>
  <c r="H8" i="1"/>
  <c r="H12" i="1" s="1"/>
  <c r="G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Kristin Skaug</author>
  </authors>
  <commentList>
    <comment ref="A9" authorId="0" shapeId="0" xr:uid="{38470760-AF4F-4FC6-8207-EDB3A7979FE0}">
      <text>
        <r>
          <rPr>
            <sz val="9"/>
            <color indexed="81"/>
            <rFont val="Tahoma"/>
            <family val="2"/>
          </rPr>
          <t>Dette kan være bidrag, barnetrygd et</t>
        </r>
        <r>
          <rPr>
            <b/>
            <sz val="9"/>
            <color indexed="81"/>
            <rFont val="Tahoma"/>
            <family val="2"/>
          </rPr>
          <t>c</t>
        </r>
        <r>
          <rPr>
            <sz val="9"/>
            <color indexed="81"/>
            <rFont val="Tahoma"/>
            <family val="2"/>
          </rPr>
          <t xml:space="preserve">
</t>
        </r>
      </text>
    </comment>
    <comment ref="A51" authorId="0" shapeId="0" xr:uid="{67DC0A59-7304-4ACA-B285-BE1B4BF4B331}">
      <text>
        <r>
          <rPr>
            <b/>
            <sz val="9"/>
            <color indexed="81"/>
            <rFont val="Tahoma"/>
            <family val="2"/>
          </rPr>
          <t xml:space="preserve">Buffersparing: </t>
        </r>
        <r>
          <rPr>
            <sz val="9"/>
            <color indexed="81"/>
            <rFont val="Tahoma"/>
            <family val="2"/>
          </rPr>
          <t>De fleste forbruker-eksperter anbefaler minst 3 månedslønner oppspart på en bufferkonto som kan brukes til uforutsette utgifter eller i tilfelle du blir syk, mister jobben eller liknende,
Før du sparer i fond eller til pensjon, bør bufferkontoen være i mål</t>
        </r>
      </text>
    </comment>
  </commentList>
</comments>
</file>

<file path=xl/sharedStrings.xml><?xml version="1.0" encoding="utf-8"?>
<sst xmlns="http://schemas.openxmlformats.org/spreadsheetml/2006/main" count="80" uniqueCount="75">
  <si>
    <t>Fyll inn alle lysegule celler, så beregnes resten for deg</t>
  </si>
  <si>
    <t>Faktisk i kr</t>
  </si>
  <si>
    <t>Målsetting i kr</t>
  </si>
  <si>
    <t>Når skal mål oppnås</t>
  </si>
  <si>
    <t>Lønn: Utbetalt per måned</t>
  </si>
  <si>
    <t>Andre inntekter per måned</t>
  </si>
  <si>
    <t>Sum inntekter per måned</t>
  </si>
  <si>
    <t>Faste utgifter:</t>
  </si>
  <si>
    <t>Faktiske i kr</t>
  </si>
  <si>
    <t>Hvor mye kan kuttes?</t>
  </si>
  <si>
    <t>Bolig (husleie, lån, renter o.l.)</t>
  </si>
  <si>
    <t>Strøm (varierer men skriv snitt)</t>
  </si>
  <si>
    <t>Kommunale avgifter (enebolig)</t>
  </si>
  <si>
    <t>Eiendomsskatt</t>
  </si>
  <si>
    <t>Nedbetaling annen gjeld</t>
  </si>
  <si>
    <t>Barn: skole, sfo, barnehage</t>
  </si>
  <si>
    <t>Treningsabo, fritidstilbud etc</t>
  </si>
  <si>
    <t xml:space="preserve">Mat og husholdningsartikler </t>
  </si>
  <si>
    <t>Telefon og internett</t>
  </si>
  <si>
    <t>Offentlig transport i det daglige</t>
  </si>
  <si>
    <t>Annet:</t>
  </si>
  <si>
    <t>Sum faste utgifter per måned</t>
  </si>
  <si>
    <t>Forbruk per måned:</t>
  </si>
  <si>
    <t>Klær, sko, vesker etc</t>
  </si>
  <si>
    <t>Kosmetikk, frisør etc</t>
  </si>
  <si>
    <t>Strømmetjenester</t>
  </si>
  <si>
    <t>Aviser, magasiner etc</t>
  </si>
  <si>
    <t>Pynt og saker til hjemmet</t>
  </si>
  <si>
    <t>Elektrisker varer</t>
  </si>
  <si>
    <t>Uteliv, sosialt</t>
  </si>
  <si>
    <t>Gaver</t>
  </si>
  <si>
    <t>Bruk av kredittkort til ukjente ting</t>
  </si>
  <si>
    <t>Ferie og reiser</t>
  </si>
  <si>
    <t>Taxi</t>
  </si>
  <si>
    <t>Annet 1:</t>
  </si>
  <si>
    <t>Annet 2:</t>
  </si>
  <si>
    <t>Annet 3:</t>
  </si>
  <si>
    <t>Sum forbruk per måned</t>
  </si>
  <si>
    <t>Ditt resultat før sparing:</t>
  </si>
  <si>
    <t>(Tallet i grå celle er resultat etter kostnadskutt)</t>
  </si>
  <si>
    <t>Ditt resultar: Sort tall betyr at du går i pluss og kan spare dette fast hver måned,  mens  rødt tall= underskudd hver måned og du må kutte noe!</t>
  </si>
  <si>
    <t>Sparing per måned</t>
  </si>
  <si>
    <t>Fast sparing per måned</t>
  </si>
  <si>
    <t>Sum oppspart</t>
  </si>
  <si>
    <t>Sparemål</t>
  </si>
  <si>
    <t>Buffer-sparing (3x månedslønn)</t>
  </si>
  <si>
    <t>Sparing på konto</t>
  </si>
  <si>
    <t>Sparing i fond</t>
  </si>
  <si>
    <t>Egen ekstra sparing til pensjon</t>
  </si>
  <si>
    <t>Sparing til ferie</t>
  </si>
  <si>
    <t>Annen sparing</t>
  </si>
  <si>
    <t>Sum oppsparte midler</t>
  </si>
  <si>
    <t>Din pensjon (sjekkes på nav.no)</t>
  </si>
  <si>
    <t>Folketrygd per år fra 67 år</t>
  </si>
  <si>
    <t>Tjenestepensjon - nåværende arbeidsgiver</t>
  </si>
  <si>
    <t>Pensjonskapitalbevis (kan endre aksjeandel)</t>
  </si>
  <si>
    <t>Fripoliser</t>
  </si>
  <si>
    <t>Sum pensjon utbetalt per år</t>
  </si>
  <si>
    <t>Ønsket pensjon per år (fyll inn)</t>
  </si>
  <si>
    <t>Avvik - er det negativt, må du spare mer på egenhånd</t>
  </si>
  <si>
    <t>Oppsummering:</t>
  </si>
  <si>
    <t>Inntekt per måned</t>
  </si>
  <si>
    <t>Faste utgifter per måned</t>
  </si>
  <si>
    <t>Forbruk per måned</t>
  </si>
  <si>
    <t>Ditt overskudd hver måned</t>
  </si>
  <si>
    <t>Parkering på jobb</t>
  </si>
  <si>
    <t>Bil, bensin og bilpleie</t>
  </si>
  <si>
    <t>Kaffe på farten, kiosk-varer etc</t>
  </si>
  <si>
    <t>forventet årlig utbetaling før skatt</t>
  </si>
  <si>
    <t>Din årslønn før skatt:</t>
  </si>
  <si>
    <t>Dette er et veldig forenklet regneark vi håper kan hjelpe deg på vei til bedre oversikt over egen økonomi. Siden du laster ned filen og lagrer på din egen pc, vil heller ingen datas hos andre eller på nett. Du skal derfor være trygg på at dine personlige data ikke kommer på avveie. Husk at det ikke kommer et personlig råd her men noen enkle betraktninger. Lykke til!</t>
  </si>
  <si>
    <t>Inntekter, månedlig  etter skatt:</t>
  </si>
  <si>
    <t>(må fylles ut pga pensjon lengre nede)</t>
  </si>
  <si>
    <t>Egen pensjonssparing bundet (IPS etc)</t>
  </si>
  <si>
    <t>Merk at selv om et fond har gjort det bra tidligere, er ikke det en garanti for fremtidig utvikling. Allikevel kan nevnes at hovedindeksen på Oslo Børs har steget med 9,6% i snitt per år siden 1996.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</si>
</sst>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Red]\-#,##0\ "/>
  </numFmts>
  <fonts count="15" x14ac:knownFonts="1">
    <font>
      <sz val="11"/>
      <color theme="1"/>
      <name val="Calibri"/>
      <family val="2"/>
      <scheme val="minor"/>
    </font>
    <font>
      <sz val="11"/>
      <color theme="1"/>
      <name val="Calibri"/>
      <family val="2"/>
      <scheme val="minor"/>
    </font>
    <font>
      <sz val="14"/>
      <color theme="0"/>
      <name val="Calibri"/>
      <family val="2"/>
      <scheme val="minor"/>
    </font>
    <font>
      <sz val="14"/>
      <color theme="1"/>
      <name val="Calibri"/>
      <family val="2"/>
      <scheme val="minor"/>
    </font>
    <font>
      <b/>
      <sz val="14"/>
      <color rgb="FF00B050"/>
      <name val="Calibri"/>
      <family val="2"/>
      <scheme val="minor"/>
    </font>
    <font>
      <b/>
      <sz val="14"/>
      <color theme="1"/>
      <name val="Calibri"/>
      <family val="2"/>
      <scheme val="minor"/>
    </font>
    <font>
      <b/>
      <sz val="14"/>
      <color rgb="FFFF0000"/>
      <name val="Calibri"/>
      <family val="2"/>
      <scheme val="minor"/>
    </font>
    <font>
      <sz val="9"/>
      <color theme="1"/>
      <name val="Calibri"/>
      <family val="2"/>
      <scheme val="minor"/>
    </font>
    <font>
      <b/>
      <sz val="12"/>
      <color theme="1"/>
      <name val="Calibri"/>
      <family val="2"/>
      <scheme val="minor"/>
    </font>
    <font>
      <sz val="9"/>
      <color indexed="81"/>
      <name val="Tahoma"/>
      <family val="2"/>
    </font>
    <font>
      <b/>
      <sz val="9"/>
      <color indexed="81"/>
      <name val="Tahoma"/>
      <family val="2"/>
    </font>
    <font>
      <sz val="14"/>
      <color rgb="FFFF0000"/>
      <name val="Calibri"/>
      <family val="2"/>
      <scheme val="minor"/>
    </font>
    <font>
      <sz val="14"/>
      <name val="Calibri"/>
      <family val="2"/>
      <scheme val="minor"/>
    </font>
    <font>
      <i/>
      <sz val="9"/>
      <name val="Calibri"/>
      <family val="2"/>
      <scheme val="minor"/>
    </font>
    <font>
      <i/>
      <sz val="14"/>
      <color theme="2" tint="-0.499984740745262"/>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0000"/>
        <bgColor indexed="64"/>
      </patternFill>
    </fill>
  </fills>
  <borders count="14">
    <border>
      <left/>
      <right/>
      <top/>
      <bottom/>
      <diagonal/>
    </border>
    <border>
      <left/>
      <right/>
      <top/>
      <bottom style="hair">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hair">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3" fillId="0" borderId="0" xfId="0" applyFont="1"/>
    <xf numFmtId="0" fontId="4" fillId="0" borderId="0" xfId="0" applyFont="1"/>
    <xf numFmtId="0" fontId="5" fillId="0" borderId="0" xfId="0" applyFont="1"/>
    <xf numFmtId="0" fontId="3" fillId="0" borderId="1" xfId="0" applyFont="1" applyBorder="1"/>
    <xf numFmtId="0" fontId="3" fillId="0" borderId="2" xfId="0" applyFont="1" applyBorder="1"/>
    <xf numFmtId="0" fontId="5" fillId="3" borderId="0" xfId="0" applyFont="1" applyFill="1"/>
    <xf numFmtId="164" fontId="3" fillId="3" borderId="0" xfId="1" applyNumberFormat="1" applyFont="1" applyFill="1"/>
    <xf numFmtId="0" fontId="3" fillId="3" borderId="0" xfId="0" applyFont="1" applyFill="1"/>
    <xf numFmtId="164" fontId="3" fillId="0" borderId="0" xfId="1" applyNumberFormat="1" applyFont="1"/>
    <xf numFmtId="0" fontId="6" fillId="0" borderId="0" xfId="0" applyFont="1"/>
    <xf numFmtId="164" fontId="5" fillId="0" borderId="0" xfId="1" applyNumberFormat="1" applyFont="1"/>
    <xf numFmtId="0" fontId="3" fillId="0" borderId="3" xfId="0" applyFont="1" applyBorder="1"/>
    <xf numFmtId="0" fontId="3" fillId="0" borderId="4" xfId="0" applyFont="1" applyBorder="1"/>
    <xf numFmtId="164" fontId="3" fillId="3" borderId="0" xfId="0" applyNumberFormat="1" applyFont="1" applyFill="1"/>
    <xf numFmtId="164" fontId="3" fillId="0" borderId="0" xfId="0" applyNumberFormat="1" applyFont="1"/>
    <xf numFmtId="165" fontId="3" fillId="3" borderId="0" xfId="0" applyNumberFormat="1" applyFont="1" applyFill="1"/>
    <xf numFmtId="165" fontId="3" fillId="4" borderId="0" xfId="0" applyNumberFormat="1" applyFont="1" applyFill="1"/>
    <xf numFmtId="0" fontId="7" fillId="0" borderId="0" xfId="0" applyFont="1"/>
    <xf numFmtId="0" fontId="5" fillId="0" borderId="5" xfId="0" applyFont="1" applyBorder="1"/>
    <xf numFmtId="0" fontId="3" fillId="0" borderId="7" xfId="0" applyFont="1" applyBorder="1"/>
    <xf numFmtId="0" fontId="3" fillId="0" borderId="11" xfId="0" applyFont="1" applyBorder="1"/>
    <xf numFmtId="0" fontId="5" fillId="0" borderId="9" xfId="0" applyFont="1" applyBorder="1"/>
    <xf numFmtId="164" fontId="3" fillId="0" borderId="6" xfId="1" applyNumberFormat="1" applyFont="1" applyBorder="1"/>
    <xf numFmtId="164" fontId="3" fillId="0" borderId="8" xfId="1" applyNumberFormat="1" applyFont="1" applyBorder="1"/>
    <xf numFmtId="164" fontId="11" fillId="0" borderId="8" xfId="1" applyNumberFormat="1" applyFont="1" applyBorder="1"/>
    <xf numFmtId="164" fontId="11" fillId="0" borderId="12" xfId="1" applyNumberFormat="1" applyFont="1" applyBorder="1"/>
    <xf numFmtId="165" fontId="5" fillId="0" borderId="10" xfId="1" applyNumberFormat="1" applyFont="1" applyBorder="1"/>
    <xf numFmtId="0" fontId="3" fillId="0" borderId="13" xfId="0" applyFont="1" applyBorder="1"/>
    <xf numFmtId="0" fontId="3" fillId="0" borderId="0" xfId="0" applyFont="1" applyAlignment="1"/>
    <xf numFmtId="9" fontId="3" fillId="0" borderId="0" xfId="2" applyFont="1"/>
    <xf numFmtId="0" fontId="2" fillId="0" borderId="0" xfId="0" applyFont="1" applyFill="1"/>
    <xf numFmtId="0" fontId="12" fillId="0" borderId="0" xfId="0" applyFont="1" applyFill="1" applyAlignment="1">
      <alignment horizontal="right"/>
    </xf>
    <xf numFmtId="0" fontId="2" fillId="5" borderId="0" xfId="0" applyFont="1" applyFill="1"/>
    <xf numFmtId="0" fontId="13" fillId="0" borderId="0" xfId="0" applyFont="1" applyFill="1"/>
    <xf numFmtId="0" fontId="3" fillId="3" borderId="0" xfId="0" applyFont="1" applyFill="1" applyAlignment="1">
      <alignment vertical="top"/>
    </xf>
    <xf numFmtId="164" fontId="3" fillId="2" borderId="1" xfId="1" applyNumberFormat="1" applyFont="1" applyFill="1" applyBorder="1" applyProtection="1">
      <protection locked="0"/>
    </xf>
    <xf numFmtId="0" fontId="3" fillId="2" borderId="1" xfId="0" applyFont="1" applyFill="1" applyBorder="1" applyProtection="1">
      <protection locked="0"/>
    </xf>
    <xf numFmtId="164" fontId="3" fillId="2" borderId="2" xfId="1" applyNumberFormat="1" applyFont="1" applyFill="1" applyBorder="1" applyProtection="1">
      <protection locked="0"/>
    </xf>
    <xf numFmtId="0" fontId="3" fillId="2" borderId="2" xfId="0" applyFont="1" applyFill="1" applyBorder="1" applyProtection="1">
      <protection locked="0"/>
    </xf>
    <xf numFmtId="164" fontId="3" fillId="2" borderId="3" xfId="1" applyNumberFormat="1" applyFont="1" applyFill="1" applyBorder="1" applyProtection="1">
      <protection locked="0"/>
    </xf>
    <xf numFmtId="0" fontId="3" fillId="2" borderId="3" xfId="0" applyFont="1" applyFill="1" applyBorder="1" applyProtection="1">
      <protection locked="0"/>
    </xf>
    <xf numFmtId="164" fontId="3" fillId="2" borderId="13" xfId="1" applyNumberFormat="1" applyFont="1" applyFill="1" applyBorder="1" applyProtection="1">
      <protection locked="0"/>
    </xf>
    <xf numFmtId="0" fontId="3" fillId="2" borderId="13" xfId="0" applyFont="1" applyFill="1" applyBorder="1" applyProtection="1">
      <protection locked="0"/>
    </xf>
    <xf numFmtId="164" fontId="3" fillId="2" borderId="4" xfId="1" applyNumberFormat="1" applyFont="1" applyFill="1" applyBorder="1" applyProtection="1">
      <protection locked="0"/>
    </xf>
    <xf numFmtId="0" fontId="3" fillId="2" borderId="4" xfId="0" applyFont="1" applyFill="1" applyBorder="1" applyProtection="1">
      <protection locked="0"/>
    </xf>
    <xf numFmtId="0" fontId="3" fillId="2" borderId="0" xfId="0" applyFont="1" applyFill="1" applyProtection="1">
      <protection locked="0"/>
    </xf>
    <xf numFmtId="164" fontId="12" fillId="2" borderId="0" xfId="1" applyNumberFormat="1" applyFont="1" applyFill="1" applyProtection="1">
      <protection locked="0"/>
    </xf>
    <xf numFmtId="0" fontId="3" fillId="0" borderId="0" xfId="0" applyFont="1" applyAlignment="1">
      <alignment horizontal="center" wrapText="1"/>
    </xf>
    <xf numFmtId="0" fontId="14" fillId="0" borderId="0" xfId="0" applyFont="1" applyAlignment="1">
      <alignment horizontal="left" wrapText="1"/>
    </xf>
    <xf numFmtId="0" fontId="3" fillId="3" borderId="0" xfId="0" applyFont="1" applyFill="1" applyAlignment="1">
      <alignment horizontal="left"/>
    </xf>
    <xf numFmtId="0" fontId="3" fillId="0" borderId="0" xfId="0" applyFont="1" applyAlignment="1">
      <alignment horizontal="left"/>
    </xf>
    <xf numFmtId="0" fontId="3" fillId="0" borderId="0" xfId="0" applyFont="1" applyAlignment="1">
      <alignment horizontal="left" wrapText="1"/>
    </xf>
    <xf numFmtId="164" fontId="8" fillId="0" borderId="0" xfId="0" applyNumberFormat="1" applyFont="1" applyAlignment="1">
      <alignment horizontal="left" wrapText="1"/>
    </xf>
    <xf numFmtId="0" fontId="3" fillId="0" borderId="2" xfId="0" applyFont="1" applyBorder="1" applyAlignment="1">
      <alignment horizontal="left"/>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342900</xdr:colOff>
      <xdr:row>0</xdr:row>
      <xdr:rowOff>171450</xdr:rowOff>
    </xdr:from>
    <xdr:to>
      <xdr:col>6</xdr:col>
      <xdr:colOff>2171700</xdr:colOff>
      <xdr:row>1</xdr:row>
      <xdr:rowOff>361393</xdr:rowOff>
    </xdr:to>
    <xdr:pic>
      <xdr:nvPicPr>
        <xdr:cNvPr id="3" name="Bilde 2">
          <a:extLst>
            <a:ext uri="{FF2B5EF4-FFF2-40B4-BE49-F238E27FC236}">
              <a16:creationId xmlns:a16="http://schemas.microsoft.com/office/drawing/2014/main" id="{57D2B874-21F9-42AE-A430-B3CBB4A4F9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171450"/>
          <a:ext cx="2590800" cy="42806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E15BA-1DDE-485A-8AFC-86C9C4D9C43C}">
  <dimension ref="A1:I71"/>
  <sheetViews>
    <sheetView tabSelected="1" workbookViewId="0">
      <selection activeCell="B8" sqref="B8"/>
    </sheetView>
  </sheetViews>
  <sheetFormatPr baseColWidth="10" defaultRowHeight="18.75" x14ac:dyDescent="0.3"/>
  <cols>
    <col min="1" max="1" width="38.5703125" style="1" customWidth="1"/>
    <col min="2" max="2" width="27.28515625" style="1" customWidth="1"/>
    <col min="3" max="3" width="27.42578125" style="1" customWidth="1"/>
    <col min="4" max="4" width="25.7109375" style="1" customWidth="1"/>
    <col min="5" max="6" width="11.42578125" style="1"/>
    <col min="7" max="7" width="38.85546875" style="1" customWidth="1"/>
    <col min="8" max="8" width="29.28515625" style="1" customWidth="1"/>
    <col min="9" max="16384" width="11.42578125" style="1"/>
  </cols>
  <sheetData>
    <row r="1" spans="1:8" x14ac:dyDescent="0.3">
      <c r="A1" s="52" t="s">
        <v>70</v>
      </c>
      <c r="B1" s="52"/>
      <c r="C1" s="52"/>
      <c r="D1" s="52"/>
      <c r="E1" s="52"/>
      <c r="F1" s="48"/>
      <c r="G1" s="48"/>
      <c r="H1" s="48"/>
    </row>
    <row r="2" spans="1:8" ht="57" customHeight="1" x14ac:dyDescent="0.3">
      <c r="A2" s="52"/>
      <c r="B2" s="52"/>
      <c r="C2" s="52"/>
      <c r="D2" s="52"/>
      <c r="E2" s="52"/>
      <c r="F2" s="48"/>
      <c r="G2" s="48"/>
      <c r="H2" s="48"/>
    </row>
    <row r="3" spans="1:8" ht="18.75" customHeight="1" x14ac:dyDescent="0.3"/>
    <row r="4" spans="1:8" x14ac:dyDescent="0.3">
      <c r="A4" s="33" t="s">
        <v>0</v>
      </c>
      <c r="B4" s="33"/>
      <c r="C4" s="33"/>
      <c r="D4" s="33"/>
    </row>
    <row r="5" spans="1:8" x14ac:dyDescent="0.3">
      <c r="A5" s="32" t="s">
        <v>69</v>
      </c>
      <c r="B5" s="47"/>
      <c r="C5" s="34" t="s">
        <v>72</v>
      </c>
      <c r="D5" s="31"/>
    </row>
    <row r="6" spans="1:8" ht="19.5" thickBot="1" x14ac:dyDescent="0.35"/>
    <row r="7" spans="1:8" x14ac:dyDescent="0.3">
      <c r="A7" s="2" t="s">
        <v>71</v>
      </c>
      <c r="B7" s="3" t="s">
        <v>1</v>
      </c>
      <c r="C7" s="3" t="s">
        <v>2</v>
      </c>
      <c r="D7" s="3" t="s">
        <v>3</v>
      </c>
      <c r="G7" s="19" t="s">
        <v>60</v>
      </c>
      <c r="H7" s="23"/>
    </row>
    <row r="8" spans="1:8" x14ac:dyDescent="0.3">
      <c r="A8" s="4" t="s">
        <v>4</v>
      </c>
      <c r="B8" s="36"/>
      <c r="C8" s="36"/>
      <c r="D8" s="37"/>
      <c r="G8" s="20" t="s">
        <v>61</v>
      </c>
      <c r="H8" s="24">
        <f>B10</f>
        <v>0</v>
      </c>
    </row>
    <row r="9" spans="1:8" x14ac:dyDescent="0.3">
      <c r="A9" s="5" t="s">
        <v>5</v>
      </c>
      <c r="B9" s="38"/>
      <c r="C9" s="38"/>
      <c r="D9" s="39"/>
      <c r="G9" s="20" t="s">
        <v>62</v>
      </c>
      <c r="H9" s="25">
        <f>B26</f>
        <v>0</v>
      </c>
    </row>
    <row r="10" spans="1:8" x14ac:dyDescent="0.3">
      <c r="A10" s="6" t="s">
        <v>6</v>
      </c>
      <c r="B10" s="7">
        <f>SUM(B8:B9)</f>
        <v>0</v>
      </c>
      <c r="C10" s="7">
        <f>SUM(C8:C9)</f>
        <v>0</v>
      </c>
      <c r="D10" s="8"/>
      <c r="G10" s="20" t="s">
        <v>63</v>
      </c>
      <c r="H10" s="25">
        <f>B44</f>
        <v>0</v>
      </c>
    </row>
    <row r="11" spans="1:8" x14ac:dyDescent="0.3">
      <c r="B11" s="9"/>
      <c r="C11" s="9"/>
      <c r="G11" s="21" t="s">
        <v>41</v>
      </c>
      <c r="H11" s="26">
        <f>B57</f>
        <v>0</v>
      </c>
    </row>
    <row r="12" spans="1:8" ht="19.5" thickBot="1" x14ac:dyDescent="0.35">
      <c r="A12" s="10" t="s">
        <v>7</v>
      </c>
      <c r="B12" s="11" t="s">
        <v>8</v>
      </c>
      <c r="C12" s="11" t="s">
        <v>9</v>
      </c>
      <c r="D12" s="3" t="s">
        <v>3</v>
      </c>
      <c r="G12" s="22" t="s">
        <v>64</v>
      </c>
      <c r="H12" s="27">
        <f>H8-(SUM(H9:H11))</f>
        <v>0</v>
      </c>
    </row>
    <row r="13" spans="1:8" x14ac:dyDescent="0.3">
      <c r="A13" s="4" t="s">
        <v>10</v>
      </c>
      <c r="B13" s="36"/>
      <c r="C13" s="36"/>
      <c r="D13" s="37"/>
      <c r="G13" s="1" t="str">
        <f>IF(H12=0,"",(IF(H12&gt;0,"Bra, du går i overskudd og du kan kanskje spare dette fast hver måned?",(IF(H12&lt;0,"Beklager, men du må kutte utgiftene dine")))))</f>
        <v/>
      </c>
      <c r="H13" s="3"/>
    </row>
    <row r="14" spans="1:8" x14ac:dyDescent="0.3">
      <c r="A14" s="12" t="s">
        <v>11</v>
      </c>
      <c r="B14" s="40"/>
      <c r="C14" s="40"/>
      <c r="D14" s="41"/>
    </row>
    <row r="15" spans="1:8" x14ac:dyDescent="0.3">
      <c r="A15" s="12" t="s">
        <v>12</v>
      </c>
      <c r="B15" s="40"/>
      <c r="C15" s="40"/>
      <c r="D15" s="41"/>
    </row>
    <row r="16" spans="1:8" x14ac:dyDescent="0.3">
      <c r="A16" s="12" t="s">
        <v>13</v>
      </c>
      <c r="B16" s="40"/>
      <c r="C16" s="40"/>
      <c r="D16" s="41"/>
    </row>
    <row r="17" spans="1:5" x14ac:dyDescent="0.3">
      <c r="A17" s="12" t="s">
        <v>14</v>
      </c>
      <c r="B17" s="40"/>
      <c r="C17" s="40"/>
      <c r="D17" s="41"/>
      <c r="E17" s="29" t="str">
        <f>IF(B17&gt;1500,"Er dette forbrukslån, bør du betale ned fortest mulig for disse lånene er ofte dyre; kanskje du kan få avdragsfrihet på boliglånet en periode i stedet?","")</f>
        <v/>
      </c>
    </row>
    <row r="18" spans="1:5" x14ac:dyDescent="0.3">
      <c r="A18" s="12" t="s">
        <v>15</v>
      </c>
      <c r="B18" s="40"/>
      <c r="C18" s="40"/>
      <c r="D18" s="41"/>
    </row>
    <row r="19" spans="1:5" x14ac:dyDescent="0.3">
      <c r="A19" s="12" t="s">
        <v>16</v>
      </c>
      <c r="B19" s="40"/>
      <c r="C19" s="40"/>
      <c r="D19" s="41"/>
      <c r="E19" s="1" t="str">
        <f>IF(B19&gt;500,"Bruker du treningsabonnementet og det du betaler for?","")</f>
        <v/>
      </c>
    </row>
    <row r="20" spans="1:5" x14ac:dyDescent="0.3">
      <c r="A20" s="12" t="s">
        <v>17</v>
      </c>
      <c r="B20" s="40"/>
      <c r="C20" s="40"/>
      <c r="D20" s="41"/>
    </row>
    <row r="21" spans="1:5" x14ac:dyDescent="0.3">
      <c r="A21" s="12" t="s">
        <v>18</v>
      </c>
      <c r="B21" s="40"/>
      <c r="C21" s="40"/>
      <c r="D21" s="41"/>
    </row>
    <row r="22" spans="1:5" x14ac:dyDescent="0.3">
      <c r="A22" s="12" t="s">
        <v>19</v>
      </c>
      <c r="B22" s="40"/>
      <c r="C22" s="40"/>
      <c r="D22" s="41"/>
    </row>
    <row r="23" spans="1:5" x14ac:dyDescent="0.3">
      <c r="A23" s="12" t="s">
        <v>66</v>
      </c>
      <c r="B23" s="40"/>
      <c r="C23" s="40"/>
      <c r="D23" s="41"/>
      <c r="E23" s="1" t="str">
        <f>IF(B23&gt;5000,"Er dette virkelig nødvendig? Kan du bruke bil-pool i stedet?","")</f>
        <v/>
      </c>
    </row>
    <row r="24" spans="1:5" x14ac:dyDescent="0.3">
      <c r="A24" s="28" t="s">
        <v>65</v>
      </c>
      <c r="B24" s="42"/>
      <c r="C24" s="42"/>
      <c r="D24" s="43"/>
      <c r="E24" s="1" t="str">
        <f>IF(B24&gt;1500,"Er dette virkelig nødvendig, eller er det billigere å ta kollektivt?","")</f>
        <v/>
      </c>
    </row>
    <row r="25" spans="1:5" x14ac:dyDescent="0.3">
      <c r="A25" s="13" t="s">
        <v>20</v>
      </c>
      <c r="B25" s="44"/>
      <c r="C25" s="44"/>
      <c r="D25" s="45"/>
    </row>
    <row r="26" spans="1:5" x14ac:dyDescent="0.3">
      <c r="A26" s="6" t="s">
        <v>21</v>
      </c>
      <c r="B26" s="7">
        <f>SUM(B13:B25)</f>
        <v>0</v>
      </c>
      <c r="C26" s="7">
        <f>SUM(C13:C25)</f>
        <v>0</v>
      </c>
      <c r="D26" s="8"/>
    </row>
    <row r="27" spans="1:5" x14ac:dyDescent="0.3">
      <c r="B27" s="9"/>
      <c r="C27" s="9"/>
    </row>
    <row r="28" spans="1:5" x14ac:dyDescent="0.3">
      <c r="A28" s="3" t="s">
        <v>22</v>
      </c>
      <c r="B28" s="11" t="s">
        <v>8</v>
      </c>
      <c r="C28" s="11" t="s">
        <v>9</v>
      </c>
      <c r="D28" s="3" t="s">
        <v>3</v>
      </c>
      <c r="E28" s="3"/>
    </row>
    <row r="29" spans="1:5" x14ac:dyDescent="0.3">
      <c r="A29" s="12" t="s">
        <v>23</v>
      </c>
      <c r="B29" s="40"/>
      <c r="C29" s="40"/>
      <c r="D29" s="41"/>
      <c r="E29" s="1" t="str">
        <f>IF(B29&gt;4999,"Dette blir fort mye per år- kan du kanskje handle smartere?","")</f>
        <v/>
      </c>
    </row>
    <row r="30" spans="1:5" x14ac:dyDescent="0.3">
      <c r="A30" s="12" t="s">
        <v>24</v>
      </c>
      <c r="B30" s="40"/>
      <c r="C30" s="40"/>
      <c r="D30" s="41"/>
      <c r="E30" s="1" t="str">
        <f>IF(B30&gt;1699,"Dette er mye per måned, så er dette virkelig noe du trenger, eller kan du kutte litt her?","")</f>
        <v/>
      </c>
    </row>
    <row r="31" spans="1:5" x14ac:dyDescent="0.3">
      <c r="A31" s="12" t="s">
        <v>25</v>
      </c>
      <c r="B31" s="40"/>
      <c r="C31" s="40"/>
      <c r="D31" s="41"/>
      <c r="E31" s="1" t="str">
        <f>IF(B31&gt;499,"Mange betaler mye for strømmetjenester de ikke bruker. Hvordan er det med deg?","")</f>
        <v/>
      </c>
    </row>
    <row r="32" spans="1:5" x14ac:dyDescent="0.3">
      <c r="A32" s="12" t="s">
        <v>26</v>
      </c>
      <c r="B32" s="40"/>
      <c r="C32" s="40"/>
      <c r="D32" s="41"/>
      <c r="E32" s="1" t="str">
        <f>IF(B32&gt;499,"Dette høres mye ut, trenger du virkelig det?","")</f>
        <v/>
      </c>
    </row>
    <row r="33" spans="1:5" x14ac:dyDescent="0.3">
      <c r="A33" s="12" t="s">
        <v>27</v>
      </c>
      <c r="B33" s="40"/>
      <c r="C33" s="40"/>
      <c r="D33" s="41"/>
      <c r="E33" s="1" t="str">
        <f>IF(B33&gt;999,"Er dette virkelig noe du trenger, eller kan du kutte litt her?","")</f>
        <v/>
      </c>
    </row>
    <row r="34" spans="1:5" x14ac:dyDescent="0.3">
      <c r="A34" s="12" t="s">
        <v>28</v>
      </c>
      <c r="B34" s="40"/>
      <c r="C34" s="40"/>
      <c r="D34" s="41"/>
      <c r="E34" s="1" t="str">
        <f>IF(B34&gt;999,"Er dette virkelig noe du trenger, eller kan du kutte litt her?","")</f>
        <v/>
      </c>
    </row>
    <row r="35" spans="1:5" x14ac:dyDescent="0.3">
      <c r="A35" s="12" t="s">
        <v>29</v>
      </c>
      <c r="B35" s="40"/>
      <c r="C35" s="40"/>
      <c r="D35" s="41"/>
      <c r="E35" s="1" t="str">
        <f>IF(B35&gt;2499,"Det er viktig å være sosial, men må du ta dyreste rett/vin, spandere eller bli sistemann hjem?","")</f>
        <v/>
      </c>
    </row>
    <row r="36" spans="1:5" x14ac:dyDescent="0.3">
      <c r="A36" s="12" t="s">
        <v>30</v>
      </c>
      <c r="B36" s="40"/>
      <c r="C36" s="40"/>
      <c r="D36" s="41"/>
    </row>
    <row r="37" spans="1:5" x14ac:dyDescent="0.3">
      <c r="A37" s="12" t="s">
        <v>31</v>
      </c>
      <c r="B37" s="40"/>
      <c r="C37" s="40"/>
      <c r="D37" s="41"/>
      <c r="E37" s="1" t="str">
        <f>IF(B37&gt;0,"Husk å betale ned fort, ellers blir dette veldig dyrt","")</f>
        <v/>
      </c>
    </row>
    <row r="38" spans="1:5" x14ac:dyDescent="0.3">
      <c r="A38" s="12" t="s">
        <v>32</v>
      </c>
      <c r="B38" s="40"/>
      <c r="C38" s="40"/>
      <c r="D38" s="41"/>
    </row>
    <row r="39" spans="1:5" x14ac:dyDescent="0.3">
      <c r="A39" s="12" t="s">
        <v>33</v>
      </c>
      <c r="B39" s="40"/>
      <c r="C39" s="40"/>
      <c r="D39" s="41"/>
      <c r="E39" s="1" t="str">
        <f>IF(B39&gt;1000,"Er dette virkeig noe du trenger, eller kan du kutte litt her?","")</f>
        <v/>
      </c>
    </row>
    <row r="40" spans="1:5" x14ac:dyDescent="0.3">
      <c r="A40" s="12" t="s">
        <v>67</v>
      </c>
      <c r="B40" s="40"/>
      <c r="C40" s="40"/>
      <c r="D40" s="41"/>
      <c r="E40" s="1" t="str">
        <f>IF(B40&gt;1000,"Dette er mye. Hørt om å spise frokost, ta med matpakke, frukt i lommen etc? Det er OK å skeie ut, men ikke hver dag.","")</f>
        <v/>
      </c>
    </row>
    <row r="41" spans="1:5" x14ac:dyDescent="0.3">
      <c r="A41" s="12" t="s">
        <v>34</v>
      </c>
      <c r="B41" s="40"/>
      <c r="C41" s="40"/>
      <c r="D41" s="41"/>
      <c r="E41" s="1" t="str">
        <f>IF(B41&gt;1499,"Kan det kuttes ut?","")</f>
        <v/>
      </c>
    </row>
    <row r="42" spans="1:5" x14ac:dyDescent="0.3">
      <c r="A42" s="12" t="s">
        <v>35</v>
      </c>
      <c r="B42" s="40"/>
      <c r="C42" s="40"/>
      <c r="D42" s="41"/>
      <c r="E42" s="1" t="str">
        <f>IF(B42&gt;1499,"Kan det kuttes ut?","")</f>
        <v/>
      </c>
    </row>
    <row r="43" spans="1:5" x14ac:dyDescent="0.3">
      <c r="A43" s="13" t="s">
        <v>36</v>
      </c>
      <c r="B43" s="44"/>
      <c r="C43" s="44"/>
      <c r="D43" s="45"/>
      <c r="E43" s="1" t="str">
        <f>IF(B43&gt;1499,"Kan det kuttes ut?","")</f>
        <v/>
      </c>
    </row>
    <row r="44" spans="1:5" x14ac:dyDescent="0.3">
      <c r="A44" s="6" t="s">
        <v>37</v>
      </c>
      <c r="B44" s="14">
        <f>SUM(B29:B43)</f>
        <v>0</v>
      </c>
      <c r="C44" s="14">
        <f>SUM(C29:C43)</f>
        <v>0</v>
      </c>
      <c r="D44" s="8"/>
    </row>
    <row r="45" spans="1:5" x14ac:dyDescent="0.3">
      <c r="A45" s="3"/>
      <c r="B45" s="15"/>
      <c r="C45" s="15"/>
    </row>
    <row r="46" spans="1:5" x14ac:dyDescent="0.3">
      <c r="A46" s="6" t="s">
        <v>38</v>
      </c>
      <c r="B46" s="16">
        <f>B10-B26-B44</f>
        <v>0</v>
      </c>
      <c r="C46" s="17">
        <f>B46+C44</f>
        <v>0</v>
      </c>
      <c r="D46" s="18" t="s">
        <v>39</v>
      </c>
    </row>
    <row r="47" spans="1:5" ht="38.25" customHeight="1" x14ac:dyDescent="0.3">
      <c r="A47" s="53" t="s">
        <v>40</v>
      </c>
      <c r="B47" s="53"/>
      <c r="C47" s="53"/>
      <c r="D47" s="53"/>
    </row>
    <row r="48" spans="1:5" x14ac:dyDescent="0.3">
      <c r="A48" s="3"/>
      <c r="B48" s="15"/>
      <c r="C48" s="15"/>
    </row>
    <row r="50" spans="1:5" x14ac:dyDescent="0.3">
      <c r="A50" s="3" t="s">
        <v>41</v>
      </c>
      <c r="B50" s="3" t="s">
        <v>42</v>
      </c>
      <c r="C50" s="3" t="s">
        <v>43</v>
      </c>
      <c r="D50" s="3" t="s">
        <v>44</v>
      </c>
    </row>
    <row r="51" spans="1:5" x14ac:dyDescent="0.3">
      <c r="A51" s="12" t="s">
        <v>45</v>
      </c>
      <c r="B51" s="40"/>
      <c r="C51" s="40"/>
      <c r="D51" s="41"/>
      <c r="E51" s="1" t="str">
        <f>IF(B10&lt;1,"",(IF(C51&gt;(B10*3),"Bra du har bygget opp buffer-kontoen!","Du trenger å spare mer og fylle opp bufferkontoen tilsvarende 3 månedslønner.")))</f>
        <v/>
      </c>
    </row>
    <row r="52" spans="1:5" x14ac:dyDescent="0.3">
      <c r="A52" s="12" t="s">
        <v>46</v>
      </c>
      <c r="B52" s="40"/>
      <c r="C52" s="40"/>
      <c r="D52" s="41"/>
      <c r="E52" s="1" t="str">
        <f>IF(B10&lt;1,"",(IF(C52&gt;(B10*3.5),"Bra du sparer, men husk å spare litt i fond også for å bedre muligheten for at verdien stiger mer.","")))</f>
        <v/>
      </c>
    </row>
    <row r="53" spans="1:5" x14ac:dyDescent="0.3">
      <c r="A53" s="12" t="s">
        <v>47</v>
      </c>
      <c r="B53" s="40"/>
      <c r="C53" s="40"/>
      <c r="D53" s="41"/>
    </row>
    <row r="54" spans="1:5" x14ac:dyDescent="0.3">
      <c r="A54" s="12" t="s">
        <v>48</v>
      </c>
      <c r="B54" s="40"/>
      <c r="C54" s="40"/>
      <c r="D54" s="41"/>
      <c r="E54" s="1" t="str">
        <f>IF(B10&lt;1,"",(IF((SUM(B54+C54))=0,"De fleste av oss trenger å spare til egen pensjon Har du sjekket hva du får fra NAV og jobb?.","Bra du sparer til egen pensjon!")))</f>
        <v/>
      </c>
    </row>
    <row r="55" spans="1:5" x14ac:dyDescent="0.3">
      <c r="A55" s="12" t="s">
        <v>49</v>
      </c>
      <c r="B55" s="40"/>
      <c r="C55" s="40"/>
      <c r="D55" s="41"/>
      <c r="E55" s="1" t="str">
        <f>IF(B10&lt;1,"",(IF((SUM(B55+C55))=0,"Nordmenn betaler ofte ferien med kredittkort. Starter du sparing til neste års ferie slipper du det.","Bra du sparer øremerket til ferie. Står pengene på en egen ferie-konto?")))</f>
        <v/>
      </c>
    </row>
    <row r="56" spans="1:5" x14ac:dyDescent="0.3">
      <c r="A56" s="12" t="s">
        <v>50</v>
      </c>
      <c r="B56" s="40"/>
      <c r="C56" s="40"/>
      <c r="D56" s="41"/>
    </row>
    <row r="57" spans="1:5" x14ac:dyDescent="0.3">
      <c r="A57" s="6" t="s">
        <v>51</v>
      </c>
      <c r="B57" s="14">
        <f>SUM(B51:B56)</f>
        <v>0</v>
      </c>
      <c r="C57" s="14">
        <f>SUM(C51:C56)</f>
        <v>0</v>
      </c>
      <c r="D57" s="14">
        <f>SUM(D51:D56)</f>
        <v>0</v>
      </c>
    </row>
    <row r="59" spans="1:5" x14ac:dyDescent="0.3">
      <c r="A59" s="3" t="s">
        <v>52</v>
      </c>
      <c r="C59" s="1" t="s">
        <v>68</v>
      </c>
    </row>
    <row r="60" spans="1:5" x14ac:dyDescent="0.3">
      <c r="A60" s="51" t="s">
        <v>53</v>
      </c>
      <c r="B60" s="51"/>
      <c r="C60" s="40"/>
    </row>
    <row r="61" spans="1:5" x14ac:dyDescent="0.3">
      <c r="A61" s="51" t="s">
        <v>54</v>
      </c>
      <c r="B61" s="51"/>
      <c r="C61" s="40"/>
    </row>
    <row r="62" spans="1:5" x14ac:dyDescent="0.3">
      <c r="A62" s="51" t="s">
        <v>55</v>
      </c>
      <c r="B62" s="51"/>
      <c r="C62" s="40"/>
    </row>
    <row r="63" spans="1:5" x14ac:dyDescent="0.3">
      <c r="A63" s="51" t="s">
        <v>56</v>
      </c>
      <c r="B63" s="51"/>
      <c r="C63" s="40"/>
    </row>
    <row r="64" spans="1:5" x14ac:dyDescent="0.3">
      <c r="A64" s="54" t="s">
        <v>73</v>
      </c>
      <c r="B64" s="54"/>
      <c r="C64" s="44"/>
      <c r="D64" s="5"/>
    </row>
    <row r="65" spans="1:9" x14ac:dyDescent="0.3">
      <c r="A65" s="50" t="s">
        <v>57</v>
      </c>
      <c r="B65" s="50"/>
      <c r="C65" s="8">
        <f>SUM(C60:C64)</f>
        <v>0</v>
      </c>
      <c r="D65" s="8"/>
      <c r="E65" s="30" t="str">
        <f>IF(B5&lt;1,"",((C65/B5)))</f>
        <v/>
      </c>
      <c r="F65" s="1" t="str">
        <f>IF(C65&gt;1,"av dagens inntekter får du i pensjon. Er det nok? Husk at du må betale skatt av pensjon","")</f>
        <v/>
      </c>
    </row>
    <row r="66" spans="1:9" x14ac:dyDescent="0.3">
      <c r="A66" s="51" t="s">
        <v>58</v>
      </c>
      <c r="B66" s="51"/>
      <c r="C66" s="46"/>
    </row>
    <row r="67" spans="1:9" ht="37.5" customHeight="1" x14ac:dyDescent="0.3">
      <c r="A67" s="35" t="s">
        <v>59</v>
      </c>
      <c r="B67" s="35"/>
      <c r="C67" s="35">
        <f>C65-C66</f>
        <v>0</v>
      </c>
      <c r="D67" s="35"/>
      <c r="E67" s="52" t="str">
        <f>IF(C67&lt;0,"Du ønsker mer i pensjon enn du får. -Du må enten jobbe lengre, eller spare mer fra i dag av. Sjekk din banks eller NAVs pensjonskalkulator!","")</f>
        <v/>
      </c>
      <c r="F67" s="52"/>
      <c r="G67" s="52"/>
      <c r="H67" s="52"/>
      <c r="I67" s="52"/>
    </row>
    <row r="68" spans="1:9" x14ac:dyDescent="0.3">
      <c r="E68" s="48" t="str">
        <f>IF(C68&lt;0,"Du ønsker mer i pensjon enn du får. -Du må enten jobbe lengre, eller spare mer fra i dag av. Sjekk din banks eller NAVs pensjonskalkulator!","")</f>
        <v/>
      </c>
      <c r="F68" s="48"/>
      <c r="G68" s="48"/>
      <c r="H68" s="48"/>
      <c r="I68" s="48"/>
    </row>
    <row r="70" spans="1:9" x14ac:dyDescent="0.3">
      <c r="A70" s="49" t="s">
        <v>74</v>
      </c>
      <c r="B70" s="49"/>
      <c r="C70" s="49"/>
      <c r="D70" s="49"/>
    </row>
    <row r="71" spans="1:9" x14ac:dyDescent="0.3">
      <c r="A71" s="49"/>
      <c r="B71" s="49"/>
      <c r="C71" s="49"/>
      <c r="D71" s="49"/>
    </row>
  </sheetData>
  <sheetProtection sheet="1" objects="1" scenarios="1" selectLockedCells="1"/>
  <mergeCells count="13">
    <mergeCell ref="E68:I68"/>
    <mergeCell ref="A70:D71"/>
    <mergeCell ref="A65:B65"/>
    <mergeCell ref="A66:B66"/>
    <mergeCell ref="A1:E2"/>
    <mergeCell ref="F1:H2"/>
    <mergeCell ref="E67:I67"/>
    <mergeCell ref="A47:D47"/>
    <mergeCell ref="A60:B60"/>
    <mergeCell ref="A61:B61"/>
    <mergeCell ref="A62:B62"/>
    <mergeCell ref="A63:B63"/>
    <mergeCell ref="A64:B64"/>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Budsjett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Skaug</dc:creator>
  <cp:lastModifiedBy>Kristin Skaug</cp:lastModifiedBy>
  <dcterms:created xsi:type="dcterms:W3CDTF">2019-03-04T10:58:34Z</dcterms:created>
  <dcterms:modified xsi:type="dcterms:W3CDTF">2019-03-04T12:37:44Z</dcterms:modified>
</cp:coreProperties>
</file>